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co\Desktop\Nextcloud\"/>
    </mc:Choice>
  </mc:AlternateContent>
  <xr:revisionPtr revIDLastSave="0" documentId="13_ncr:1_{0B4ABE29-7DD0-42A1-B40D-B0E9B54147AA}" xr6:coauthVersionLast="46" xr6:coauthVersionMax="46" xr10:uidLastSave="{00000000-0000-0000-0000-000000000000}"/>
  <bookViews>
    <workbookView xWindow="28680" yWindow="-120" windowWidth="29040" windowHeight="15840" xr2:uid="{C584166A-7BD6-41AF-805D-0D68B2D3DA8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 s="1"/>
  <c r="H7" i="1"/>
  <c r="H6" i="1"/>
  <c r="H5" i="1"/>
  <c r="H4" i="1"/>
  <c r="H3" i="1"/>
  <c r="H2" i="1"/>
  <c r="H1" i="1"/>
  <c r="D31" i="1"/>
  <c r="C31" i="1"/>
  <c r="K12" i="1"/>
  <c r="K11" i="1"/>
  <c r="J12" i="1"/>
  <c r="J20" i="1"/>
  <c r="J11" i="1"/>
  <c r="I12" i="1"/>
  <c r="I11" i="1"/>
  <c r="H17" i="1"/>
  <c r="H11" i="1"/>
  <c r="G11" i="1"/>
  <c r="G17" i="1"/>
  <c r="J17" i="1" s="1"/>
  <c r="G21" i="1"/>
  <c r="J21" i="1" s="1"/>
  <c r="G25" i="1"/>
  <c r="J25" i="1" s="1"/>
  <c r="D12" i="1"/>
  <c r="D13" i="1"/>
  <c r="K13" i="1" s="1"/>
  <c r="D14" i="1"/>
  <c r="D15" i="1"/>
  <c r="D16" i="1"/>
  <c r="D17" i="1"/>
  <c r="D18" i="1"/>
  <c r="K18" i="1" s="1"/>
  <c r="D19" i="1"/>
  <c r="D20" i="1"/>
  <c r="D21" i="1"/>
  <c r="K21" i="1" s="1"/>
  <c r="D22" i="1"/>
  <c r="D23" i="1"/>
  <c r="D24" i="1"/>
  <c r="D25" i="1"/>
  <c r="D26" i="1"/>
  <c r="D27" i="1"/>
  <c r="D28" i="1"/>
  <c r="D29" i="1"/>
  <c r="D30" i="1"/>
  <c r="D11" i="1"/>
  <c r="F13" i="1"/>
  <c r="G13" i="1" s="1"/>
  <c r="J13" i="1" s="1"/>
  <c r="F14" i="1"/>
  <c r="F15" i="1"/>
  <c r="F16" i="1"/>
  <c r="G16" i="1" s="1"/>
  <c r="J16" i="1" s="1"/>
  <c r="F17" i="1"/>
  <c r="F18" i="1"/>
  <c r="G18" i="1" s="1"/>
  <c r="H18" i="1" s="1"/>
  <c r="F19" i="1"/>
  <c r="G19" i="1" s="1"/>
  <c r="I19" i="1" s="1"/>
  <c r="F20" i="1"/>
  <c r="G20" i="1" s="1"/>
  <c r="I20" i="1" s="1"/>
  <c r="F21" i="1"/>
  <c r="F22" i="1"/>
  <c r="G22" i="1" s="1"/>
  <c r="J22" i="1" s="1"/>
  <c r="F23" i="1"/>
  <c r="G23" i="1" s="1"/>
  <c r="F24" i="1"/>
  <c r="G24" i="1" s="1"/>
  <c r="J24" i="1" s="1"/>
  <c r="F25" i="1"/>
  <c r="F26" i="1"/>
  <c r="G26" i="1" s="1"/>
  <c r="J26" i="1" s="1"/>
  <c r="F27" i="1"/>
  <c r="G27" i="1" s="1"/>
  <c r="J27" i="1" s="1"/>
  <c r="F28" i="1"/>
  <c r="G28" i="1" s="1"/>
  <c r="F29" i="1"/>
  <c r="G29" i="1" s="1"/>
  <c r="J29" i="1" s="1"/>
  <c r="F30" i="1"/>
  <c r="G30" i="1" s="1"/>
  <c r="F12" i="1"/>
  <c r="G12" i="1" s="1"/>
  <c r="H12" i="1" s="1"/>
  <c r="F11" i="1"/>
  <c r="C5" i="1"/>
  <c r="K28" i="1" l="1"/>
  <c r="I26" i="1"/>
  <c r="H27" i="1"/>
  <c r="K27" i="1"/>
  <c r="F31" i="1"/>
  <c r="J30" i="1"/>
  <c r="I30" i="1"/>
  <c r="H30" i="1"/>
  <c r="H29" i="1"/>
  <c r="I29" i="1"/>
  <c r="K30" i="1"/>
  <c r="J28" i="1"/>
  <c r="H28" i="1"/>
  <c r="I28" i="1"/>
  <c r="K29" i="1"/>
  <c r="I27" i="1"/>
  <c r="K26" i="1"/>
  <c r="H26" i="1"/>
  <c r="H25" i="1"/>
  <c r="I25" i="1"/>
  <c r="I24" i="1"/>
  <c r="K24" i="1"/>
  <c r="H24" i="1"/>
  <c r="K25" i="1"/>
  <c r="J23" i="1"/>
  <c r="H23" i="1"/>
  <c r="I23" i="1"/>
  <c r="I22" i="1"/>
  <c r="K23" i="1"/>
  <c r="H22" i="1"/>
  <c r="K22" i="1"/>
  <c r="H21" i="1"/>
  <c r="I21" i="1"/>
  <c r="H20" i="1"/>
  <c r="H19" i="1"/>
  <c r="J19" i="1"/>
  <c r="K20" i="1"/>
  <c r="I18" i="1"/>
  <c r="K19" i="1"/>
  <c r="J18" i="1"/>
  <c r="I17" i="1"/>
  <c r="K17" i="1"/>
  <c r="H16" i="1"/>
  <c r="I16" i="1"/>
  <c r="K15" i="1"/>
  <c r="G15" i="1"/>
  <c r="K16" i="1"/>
  <c r="K14" i="1"/>
  <c r="G14" i="1"/>
  <c r="H13" i="1"/>
  <c r="I13" i="1"/>
  <c r="I15" i="1" l="1"/>
  <c r="H15" i="1"/>
  <c r="J15" i="1"/>
  <c r="H14" i="1"/>
  <c r="I14" i="1"/>
  <c r="J14" i="1"/>
</calcChain>
</file>

<file path=xl/sharedStrings.xml><?xml version="1.0" encoding="utf-8"?>
<sst xmlns="http://schemas.openxmlformats.org/spreadsheetml/2006/main" count="34" uniqueCount="30">
  <si>
    <t>derzeitiger Km:</t>
  </si>
  <si>
    <t>Kraftstoffrechner
V. 1.0.0</t>
  </si>
  <si>
    <t>KFZ</t>
  </si>
  <si>
    <t>Mercedes Benz W203 / Kombi BJ 2003</t>
  </si>
  <si>
    <t>durchschnittlicher Literpreis:</t>
  </si>
  <si>
    <t>Richtwert L/100Km</t>
  </si>
  <si>
    <t>Innerorts</t>
  </si>
  <si>
    <t>durchschnittlicher EKP/L</t>
  </si>
  <si>
    <t>durschnittlicher Kilometerpreis</t>
  </si>
  <si>
    <t xml:space="preserve">durchschnittlicher Verbrauch L / 100Km </t>
  </si>
  <si>
    <t>Fahrtstrecke</t>
  </si>
  <si>
    <t>km</t>
  </si>
  <si>
    <t>minimaler Verbauch L / 100km</t>
  </si>
  <si>
    <t>Kraftstoffverbrauch</t>
  </si>
  <si>
    <t>L</t>
  </si>
  <si>
    <t>Kilometer-Stand</t>
  </si>
  <si>
    <t>maximaler Verbauch L / 100km</t>
  </si>
  <si>
    <t>Kraftstoffkosten</t>
  </si>
  <si>
    <t>€</t>
  </si>
  <si>
    <t>Datum</t>
  </si>
  <si>
    <t>Literpreis</t>
  </si>
  <si>
    <t>Liter</t>
  </si>
  <si>
    <t>Gesamt</t>
  </si>
  <si>
    <t>KM-Stand</t>
  </si>
  <si>
    <t>L/100km</t>
  </si>
  <si>
    <t>Kilometerpreis</t>
  </si>
  <si>
    <t>Ausserorts</t>
  </si>
  <si>
    <t>Kombiniert</t>
  </si>
  <si>
    <t>geschaffte Kilometer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</si>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</sst>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74" formatCode="#,##0.00\ _€;\-#,##0.00\ _€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/>
    </xf>
    <xf numFmtId="3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164" fontId="0" fillId="2" borderId="0" xfId="1" applyNumberFormat="1" applyFont="1" applyFill="1"/>
    <xf numFmtId="0" fontId="2" fillId="2" borderId="0" xfId="0" applyFont="1" applyFill="1"/>
    <xf numFmtId="2" fontId="0" fillId="2" borderId="0" xfId="0" applyNumberFormat="1" applyFill="1"/>
    <xf numFmtId="0" fontId="0" fillId="2" borderId="0" xfId="0" applyFill="1" applyAlignment="1">
      <alignment horizontal="right"/>
    </xf>
    <xf numFmtId="44" fontId="0" fillId="2" borderId="0" xfId="0" applyNumberFormat="1" applyFill="1"/>
    <xf numFmtId="2" fontId="5" fillId="2" borderId="0" xfId="0" applyNumberFormat="1" applyFont="1" applyFill="1" applyAlignment="1">
      <alignment horizontal="right"/>
    </xf>
    <xf numFmtId="1" fontId="0" fillId="3" borderId="1" xfId="0" applyNumberFormat="1" applyFill="1" applyBorder="1"/>
    <xf numFmtId="2" fontId="5" fillId="2" borderId="0" xfId="0" applyNumberFormat="1" applyFont="1" applyFill="1"/>
    <xf numFmtId="2" fontId="0" fillId="2" borderId="0" xfId="0" applyNumberFormat="1" applyFill="1" applyBorder="1"/>
    <xf numFmtId="3" fontId="0" fillId="3" borderId="1" xfId="0" applyNumberFormat="1" applyFill="1" applyBorder="1"/>
    <xf numFmtId="2" fontId="0" fillId="3" borderId="1" xfId="0" applyNumberFormat="1" applyFill="1" applyBorder="1"/>
    <xf numFmtId="0" fontId="3" fillId="4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44" fontId="0" fillId="2" borderId="1" xfId="1" applyFont="1" applyFill="1" applyBorder="1"/>
    <xf numFmtId="0" fontId="2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4" fontId="0" fillId="2" borderId="1" xfId="0" applyNumberFormat="1" applyFill="1" applyBorder="1"/>
    <xf numFmtId="0" fontId="0" fillId="2" borderId="0" xfId="0" applyFill="1" applyAlignment="1">
      <alignment horizontal="center"/>
    </xf>
    <xf numFmtId="44" fontId="0" fillId="2" borderId="0" xfId="1" applyFont="1" applyFill="1"/>
    <xf numFmtId="174" fontId="0" fillId="2" borderId="0" xfId="0" applyNumberFormat="1" applyFill="1"/>
  </cellXfs>
  <cellStyles count="2">
    <cellStyle name="Standard" xfId="0" builtinId="0"/>
    <cellStyle name="Währung" xfId="1" builtinId="4"/>
  </cellStyles>
  <dxfs count="2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Kraftstoffpreise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Tabelle1!$A$11:$A$30</c:f>
              <c:numCache>
                <c:formatCode>m/d/yyyy</c:formatCode>
                <c:ptCount val="20"/>
                <c:pt idx="0">
                  <c:v>43832</c:v>
                </c:pt>
                <c:pt idx="1">
                  <c:v>43852</c:v>
                </c:pt>
                <c:pt idx="2">
                  <c:v>43872</c:v>
                </c:pt>
                <c:pt idx="3">
                  <c:v>43892</c:v>
                </c:pt>
                <c:pt idx="4">
                  <c:v>43912</c:v>
                </c:pt>
                <c:pt idx="5">
                  <c:v>43932</c:v>
                </c:pt>
                <c:pt idx="6">
                  <c:v>43952</c:v>
                </c:pt>
                <c:pt idx="7">
                  <c:v>43972</c:v>
                </c:pt>
                <c:pt idx="8">
                  <c:v>43992</c:v>
                </c:pt>
                <c:pt idx="9">
                  <c:v>44012</c:v>
                </c:pt>
                <c:pt idx="10">
                  <c:v>44032</c:v>
                </c:pt>
                <c:pt idx="11">
                  <c:v>44052</c:v>
                </c:pt>
                <c:pt idx="12">
                  <c:v>44072</c:v>
                </c:pt>
                <c:pt idx="13">
                  <c:v>44092</c:v>
                </c:pt>
                <c:pt idx="14">
                  <c:v>44112</c:v>
                </c:pt>
                <c:pt idx="15">
                  <c:v>44132</c:v>
                </c:pt>
                <c:pt idx="16">
                  <c:v>44152</c:v>
                </c:pt>
                <c:pt idx="17">
                  <c:v>44172</c:v>
                </c:pt>
                <c:pt idx="18">
                  <c:v>44192</c:v>
                </c:pt>
                <c:pt idx="19">
                  <c:v>44212</c:v>
                </c:pt>
              </c:numCache>
            </c:numRef>
          </c:cat>
          <c:val>
            <c:numRef>
              <c:f>Tabelle1!$B$11:$B$30</c:f>
              <c:numCache>
                <c:formatCode>General</c:formatCode>
                <c:ptCount val="20"/>
                <c:pt idx="0">
                  <c:v>1.339</c:v>
                </c:pt>
                <c:pt idx="1">
                  <c:v>1.329</c:v>
                </c:pt>
                <c:pt idx="2">
                  <c:v>1.2989999999999999</c:v>
                </c:pt>
                <c:pt idx="3">
                  <c:v>1.419</c:v>
                </c:pt>
                <c:pt idx="4">
                  <c:v>1.4590000000000001</c:v>
                </c:pt>
                <c:pt idx="5">
                  <c:v>1.359</c:v>
                </c:pt>
                <c:pt idx="6">
                  <c:v>1.35</c:v>
                </c:pt>
                <c:pt idx="7">
                  <c:v>1.359</c:v>
                </c:pt>
                <c:pt idx="8">
                  <c:v>1.429</c:v>
                </c:pt>
                <c:pt idx="9">
                  <c:v>1.59</c:v>
                </c:pt>
                <c:pt idx="10">
                  <c:v>1.349</c:v>
                </c:pt>
                <c:pt idx="11">
                  <c:v>1.399</c:v>
                </c:pt>
                <c:pt idx="12">
                  <c:v>1.429</c:v>
                </c:pt>
                <c:pt idx="13">
                  <c:v>1.569</c:v>
                </c:pt>
                <c:pt idx="14">
                  <c:v>1.419</c:v>
                </c:pt>
                <c:pt idx="15">
                  <c:v>1.359</c:v>
                </c:pt>
                <c:pt idx="16">
                  <c:v>1.329</c:v>
                </c:pt>
                <c:pt idx="17">
                  <c:v>1.2989999999999999</c:v>
                </c:pt>
                <c:pt idx="18">
                  <c:v>1.319</c:v>
                </c:pt>
                <c:pt idx="19">
                  <c:v>1.419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3-4470-A2F6-717EDF94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879608"/>
        <c:axId val="433880264"/>
      </c:areaChart>
      <c:dateAx>
        <c:axId val="4338796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880264"/>
        <c:crosses val="autoZero"/>
        <c:auto val="1"/>
        <c:lblOffset val="100"/>
        <c:baseTimeUnit val="days"/>
      </c:dateAx>
      <c:valAx>
        <c:axId val="43388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879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Kraftstoffmenge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Tabelle1!$A$11:$A$30</c:f>
              <c:numCache>
                <c:formatCode>m/d/yyyy</c:formatCode>
                <c:ptCount val="20"/>
                <c:pt idx="0">
                  <c:v>43832</c:v>
                </c:pt>
                <c:pt idx="1">
                  <c:v>43852</c:v>
                </c:pt>
                <c:pt idx="2">
                  <c:v>43872</c:v>
                </c:pt>
                <c:pt idx="3">
                  <c:v>43892</c:v>
                </c:pt>
                <c:pt idx="4">
                  <c:v>43912</c:v>
                </c:pt>
                <c:pt idx="5">
                  <c:v>43932</c:v>
                </c:pt>
                <c:pt idx="6">
                  <c:v>43952</c:v>
                </c:pt>
                <c:pt idx="7">
                  <c:v>43972</c:v>
                </c:pt>
                <c:pt idx="8">
                  <c:v>43992</c:v>
                </c:pt>
                <c:pt idx="9">
                  <c:v>44012</c:v>
                </c:pt>
                <c:pt idx="10">
                  <c:v>44032</c:v>
                </c:pt>
                <c:pt idx="11">
                  <c:v>44052</c:v>
                </c:pt>
                <c:pt idx="12">
                  <c:v>44072</c:v>
                </c:pt>
                <c:pt idx="13">
                  <c:v>44092</c:v>
                </c:pt>
                <c:pt idx="14">
                  <c:v>44112</c:v>
                </c:pt>
                <c:pt idx="15">
                  <c:v>44132</c:v>
                </c:pt>
                <c:pt idx="16">
                  <c:v>44152</c:v>
                </c:pt>
                <c:pt idx="17">
                  <c:v>44172</c:v>
                </c:pt>
                <c:pt idx="18">
                  <c:v>44192</c:v>
                </c:pt>
                <c:pt idx="19">
                  <c:v>44212</c:v>
                </c:pt>
              </c:numCache>
            </c:numRef>
          </c:cat>
          <c:val>
            <c:numRef>
              <c:f>Tabelle1!$C$11:$C$30</c:f>
              <c:numCache>
                <c:formatCode>General</c:formatCode>
                <c:ptCount val="20"/>
                <c:pt idx="0">
                  <c:v>58.34</c:v>
                </c:pt>
                <c:pt idx="1">
                  <c:v>59.65</c:v>
                </c:pt>
                <c:pt idx="2">
                  <c:v>53.95</c:v>
                </c:pt>
                <c:pt idx="3">
                  <c:v>60.15</c:v>
                </c:pt>
                <c:pt idx="4">
                  <c:v>60.5</c:v>
                </c:pt>
                <c:pt idx="5">
                  <c:v>61.25</c:v>
                </c:pt>
                <c:pt idx="6">
                  <c:v>54.25</c:v>
                </c:pt>
                <c:pt idx="7">
                  <c:v>52.34</c:v>
                </c:pt>
                <c:pt idx="8">
                  <c:v>51.59</c:v>
                </c:pt>
                <c:pt idx="9">
                  <c:v>49.98</c:v>
                </c:pt>
                <c:pt idx="10">
                  <c:v>51.52</c:v>
                </c:pt>
                <c:pt idx="11">
                  <c:v>53.45</c:v>
                </c:pt>
                <c:pt idx="12">
                  <c:v>51.25</c:v>
                </c:pt>
                <c:pt idx="13">
                  <c:v>53.46</c:v>
                </c:pt>
                <c:pt idx="14">
                  <c:v>54.45</c:v>
                </c:pt>
                <c:pt idx="15">
                  <c:v>61.85</c:v>
                </c:pt>
                <c:pt idx="16">
                  <c:v>57.85</c:v>
                </c:pt>
                <c:pt idx="17">
                  <c:v>54.56</c:v>
                </c:pt>
                <c:pt idx="18">
                  <c:v>56.24</c:v>
                </c:pt>
                <c:pt idx="19">
                  <c:v>49.85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3-4470-A2F6-717EDF94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879608"/>
        <c:axId val="433880264"/>
      </c:areaChart>
      <c:dateAx>
        <c:axId val="4338796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880264"/>
        <c:crosses val="autoZero"/>
        <c:auto val="1"/>
        <c:lblOffset val="100"/>
        <c:baseTimeUnit val="months"/>
      </c:dateAx>
      <c:valAx>
        <c:axId val="43388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879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 / 100km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Tabelle1!$A$11:$A$30</c:f>
              <c:numCache>
                <c:formatCode>m/d/yyyy</c:formatCode>
                <c:ptCount val="20"/>
                <c:pt idx="0">
                  <c:v>43832</c:v>
                </c:pt>
                <c:pt idx="1">
                  <c:v>43852</c:v>
                </c:pt>
                <c:pt idx="2">
                  <c:v>43872</c:v>
                </c:pt>
                <c:pt idx="3">
                  <c:v>43892</c:v>
                </c:pt>
                <c:pt idx="4">
                  <c:v>43912</c:v>
                </c:pt>
                <c:pt idx="5">
                  <c:v>43932</c:v>
                </c:pt>
                <c:pt idx="6">
                  <c:v>43952</c:v>
                </c:pt>
                <c:pt idx="7">
                  <c:v>43972</c:v>
                </c:pt>
                <c:pt idx="8">
                  <c:v>43992</c:v>
                </c:pt>
                <c:pt idx="9">
                  <c:v>44012</c:v>
                </c:pt>
                <c:pt idx="10">
                  <c:v>44032</c:v>
                </c:pt>
                <c:pt idx="11">
                  <c:v>44052</c:v>
                </c:pt>
                <c:pt idx="12">
                  <c:v>44072</c:v>
                </c:pt>
                <c:pt idx="13">
                  <c:v>44092</c:v>
                </c:pt>
                <c:pt idx="14">
                  <c:v>44112</c:v>
                </c:pt>
                <c:pt idx="15">
                  <c:v>44132</c:v>
                </c:pt>
                <c:pt idx="16">
                  <c:v>44152</c:v>
                </c:pt>
                <c:pt idx="17">
                  <c:v>44172</c:v>
                </c:pt>
                <c:pt idx="18">
                  <c:v>44192</c:v>
                </c:pt>
                <c:pt idx="19">
                  <c:v>44212</c:v>
                </c:pt>
              </c:numCache>
            </c:numRef>
          </c:cat>
          <c:val>
            <c:numRef>
              <c:f>Tabelle1!$G$11:$G$30</c:f>
              <c:numCache>
                <c:formatCode>0.00</c:formatCode>
                <c:ptCount val="20"/>
                <c:pt idx="0">
                  <c:v>10.27112676056338</c:v>
                </c:pt>
                <c:pt idx="1">
                  <c:v>10.1618398637138</c:v>
                </c:pt>
                <c:pt idx="2">
                  <c:v>8.8297872340425538</c:v>
                </c:pt>
                <c:pt idx="3">
                  <c:v>10.976277372262773</c:v>
                </c:pt>
                <c:pt idx="4">
                  <c:v>10.271646859083191</c:v>
                </c:pt>
                <c:pt idx="5">
                  <c:v>9.3085106382978715</c:v>
                </c:pt>
                <c:pt idx="6">
                  <c:v>8.4108527131782953</c:v>
                </c:pt>
                <c:pt idx="7">
                  <c:v>8.510569105691058</c:v>
                </c:pt>
                <c:pt idx="8">
                  <c:v>9.0827464788732399</c:v>
                </c:pt>
                <c:pt idx="9">
                  <c:v>10.016032064128256</c:v>
                </c:pt>
                <c:pt idx="10">
                  <c:v>9.4358974358974361</c:v>
                </c:pt>
                <c:pt idx="11">
                  <c:v>8.8787375415282401</c:v>
                </c:pt>
                <c:pt idx="12">
                  <c:v>8.7308347529812611</c:v>
                </c:pt>
                <c:pt idx="13">
                  <c:v>9.4787234042553195</c:v>
                </c:pt>
                <c:pt idx="14">
                  <c:v>9.9361313868613141</c:v>
                </c:pt>
                <c:pt idx="15">
                  <c:v>9.9277688603531296</c:v>
                </c:pt>
                <c:pt idx="16">
                  <c:v>10.61467889908257</c:v>
                </c:pt>
                <c:pt idx="17">
                  <c:v>8.4589147286821706</c:v>
                </c:pt>
                <c:pt idx="18">
                  <c:v>10.24408014571949</c:v>
                </c:pt>
                <c:pt idx="19">
                  <c:v>8.7764084507042259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3-4470-A2F6-717EDF94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879608"/>
        <c:axId val="433880264"/>
      </c:areaChart>
      <c:dateAx>
        <c:axId val="4338796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880264"/>
        <c:crosses val="autoZero"/>
        <c:auto val="1"/>
        <c:lblOffset val="100"/>
        <c:baseTimeUnit val="months"/>
      </c:dateAx>
      <c:valAx>
        <c:axId val="43388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879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0</xdr:row>
      <xdr:rowOff>23812</xdr:rowOff>
    </xdr:from>
    <xdr:to>
      <xdr:col>16</xdr:col>
      <xdr:colOff>314325</xdr:colOff>
      <xdr:row>10</xdr:row>
      <xdr:rowOff>95250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4952047-29CD-40DD-B586-D2F7C668DC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419100</xdr:colOff>
      <xdr:row>10</xdr:row>
      <xdr:rowOff>90487</xdr:rowOff>
    </xdr:from>
    <xdr:to>
      <xdr:col>16</xdr:col>
      <xdr:colOff>381000</xdr:colOff>
      <xdr:row>21</xdr:row>
      <xdr:rowOff>9525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14C27779-3432-4DB8-AF3C-E36809D51F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590550</xdr:colOff>
      <xdr:row>20</xdr:row>
      <xdr:rowOff>147637</xdr:rowOff>
    </xdr:from>
    <xdr:to>
      <xdr:col>16</xdr:col>
      <xdr:colOff>200025</xdr:colOff>
      <xdr:row>31</xdr:row>
      <xdr:rowOff>114300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A96202E8-7DC4-4388-9856-0AD8225A9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6E6F-9EE6-401F-ADA6-78D9C21B09CC}">
  <dimension ref="A1:L31"/>
  <sheetViews>
    <sheetView tabSelected="1" workbookViewId="0">
      <selection activeCell="R25" sqref="R25"/>
    </sheetView>
  </sheetViews>
  <sheetFormatPr baseColWidth="10" defaultRowHeight="15" x14ac:dyDescent="0.25"/>
  <cols>
    <col min="1" max="1" width="17.7109375" style="1" bestFit="1" customWidth="1"/>
    <col min="2" max="5" width="11.42578125" style="1"/>
    <col min="6" max="6" width="19.5703125" style="1" bestFit="1" customWidth="1"/>
    <col min="7" max="7" width="14.85546875" style="1" customWidth="1"/>
    <col min="8" max="10" width="11.42578125" style="1"/>
    <col min="11" max="11" width="14.28515625" style="1" bestFit="1" customWidth="1"/>
    <col min="12" max="16384" width="11.42578125" style="1"/>
  </cols>
  <sheetData>
    <row r="1" spans="1:12" x14ac:dyDescent="0.25">
      <c r="G1" s="2" t="s">
        <v>0</v>
      </c>
      <c r="H1" s="3">
        <f>MAX(E11:E30)</f>
        <v>222878</v>
      </c>
      <c r="I1" s="4" t="s">
        <v>1</v>
      </c>
      <c r="J1" s="4"/>
      <c r="K1" s="4"/>
    </row>
    <row r="2" spans="1:12" x14ac:dyDescent="0.25">
      <c r="A2" s="1" t="s">
        <v>2</v>
      </c>
      <c r="B2" s="5" t="s">
        <v>3</v>
      </c>
      <c r="C2" s="5"/>
      <c r="D2" s="5"/>
      <c r="E2" s="5"/>
      <c r="G2" s="2" t="s">
        <v>4</v>
      </c>
      <c r="H2" s="6">
        <f>AVERAGE(B11:B30)</f>
        <v>1.3910999999999998</v>
      </c>
      <c r="I2" s="4"/>
      <c r="J2" s="4"/>
      <c r="K2" s="4"/>
    </row>
    <row r="3" spans="1:12" x14ac:dyDescent="0.25">
      <c r="A3" s="1" t="s">
        <v>5</v>
      </c>
      <c r="B3" s="7" t="s">
        <v>6</v>
      </c>
      <c r="C3" s="16">
        <v>11</v>
      </c>
      <c r="E3" s="8"/>
      <c r="F3" s="9"/>
      <c r="G3" s="2" t="s">
        <v>7</v>
      </c>
      <c r="H3" s="6">
        <f>D31/C31</f>
        <v>1.3893397530908826</v>
      </c>
      <c r="I3" s="4"/>
      <c r="J3" s="4"/>
      <c r="K3" s="4"/>
    </row>
    <row r="4" spans="1:12" x14ac:dyDescent="0.25">
      <c r="B4" s="7" t="s">
        <v>26</v>
      </c>
      <c r="C4" s="16">
        <v>9</v>
      </c>
      <c r="E4" s="8"/>
      <c r="G4" s="2" t="s">
        <v>8</v>
      </c>
      <c r="H4" s="10">
        <f>D31/F31</f>
        <v>0.1317853964852122</v>
      </c>
      <c r="I4" s="4"/>
      <c r="J4" s="4"/>
      <c r="K4" s="4"/>
    </row>
    <row r="5" spans="1:12" x14ac:dyDescent="0.25">
      <c r="B5" s="7" t="s">
        <v>27</v>
      </c>
      <c r="C5" s="8">
        <f>(C3+C4)/2</f>
        <v>10</v>
      </c>
      <c r="E5" s="8"/>
      <c r="G5" s="2" t="s">
        <v>9</v>
      </c>
      <c r="H5" s="11">
        <f>C31/F31*100</f>
        <v>9.4854693527646834</v>
      </c>
      <c r="J5" s="9" t="s">
        <v>10</v>
      </c>
      <c r="K5" s="12">
        <v>632</v>
      </c>
      <c r="L5" s="1" t="s">
        <v>11</v>
      </c>
    </row>
    <row r="6" spans="1:12" x14ac:dyDescent="0.25">
      <c r="C6" s="8"/>
      <c r="E6" s="8"/>
      <c r="G6" s="2" t="s">
        <v>12</v>
      </c>
      <c r="H6" s="13">
        <f>MIN(G11:G30)</f>
        <v>8.4108527131782953</v>
      </c>
      <c r="J6" s="9" t="s">
        <v>13</v>
      </c>
      <c r="K6" s="14">
        <f>H5/100*K5</f>
        <v>59.948166309472796</v>
      </c>
      <c r="L6" s="1" t="s">
        <v>14</v>
      </c>
    </row>
    <row r="7" spans="1:12" x14ac:dyDescent="0.25">
      <c r="A7" s="1" t="s">
        <v>15</v>
      </c>
      <c r="B7" s="15">
        <v>211213</v>
      </c>
      <c r="C7" s="1" t="s">
        <v>11</v>
      </c>
      <c r="G7" s="2" t="s">
        <v>16</v>
      </c>
      <c r="H7" s="13">
        <f>MAX(G11:G30)</f>
        <v>10.976277372262773</v>
      </c>
      <c r="J7" s="9" t="s">
        <v>17</v>
      </c>
      <c r="K7" s="26">
        <f>K6*H3</f>
        <v>83.28837057865411</v>
      </c>
      <c r="L7" s="1" t="s">
        <v>18</v>
      </c>
    </row>
    <row r="8" spans="1:12" x14ac:dyDescent="0.25">
      <c r="G8" s="9"/>
      <c r="K8" s="10"/>
    </row>
    <row r="9" spans="1:12" x14ac:dyDescent="0.25">
      <c r="G9" s="9"/>
      <c r="H9" s="9"/>
      <c r="I9" s="10"/>
    </row>
    <row r="10" spans="1:12" x14ac:dyDescent="0.25">
      <c r="A10" s="17" t="s">
        <v>19</v>
      </c>
      <c r="B10" s="17" t="s">
        <v>20</v>
      </c>
      <c r="C10" s="17" t="s">
        <v>21</v>
      </c>
      <c r="D10" s="17" t="s">
        <v>22</v>
      </c>
      <c r="E10" s="17" t="s">
        <v>23</v>
      </c>
      <c r="F10" s="17" t="s">
        <v>28</v>
      </c>
      <c r="G10" s="17" t="s">
        <v>24</v>
      </c>
      <c r="H10" s="17" t="s">
        <v>6</v>
      </c>
      <c r="I10" s="17" t="s">
        <v>26</v>
      </c>
      <c r="J10" s="17" t="s">
        <v>27</v>
      </c>
      <c r="K10" s="17" t="s">
        <v>25</v>
      </c>
    </row>
    <row r="11" spans="1:12" x14ac:dyDescent="0.25">
      <c r="A11" s="19">
        <v>43832</v>
      </c>
      <c r="B11" s="18">
        <v>1.339</v>
      </c>
      <c r="C11" s="18">
        <v>58.34</v>
      </c>
      <c r="D11" s="20">
        <f>B11*C11</f>
        <v>78.117260000000002</v>
      </c>
      <c r="E11" s="15">
        <v>211781</v>
      </c>
      <c r="F11" s="21">
        <f>IF(E11="","",E11-B7)</f>
        <v>568</v>
      </c>
      <c r="G11" s="22">
        <f>IFERROR(C11/F11*100,"")</f>
        <v>10.27112676056338</v>
      </c>
      <c r="H11" s="21" t="str">
        <f>IF(E11="","",IF(G11&gt;$C$3,"nicht okay","okay"))</f>
        <v>okay</v>
      </c>
      <c r="I11" s="21" t="str">
        <f>IF(E11="","",IF(G11&gt;$C$4,"nicht okay","okay"))</f>
        <v>nicht okay</v>
      </c>
      <c r="J11" s="21" t="str">
        <f>IF(E11="","",IF(G11&gt;$C$5,"nicht okay","okay"))</f>
        <v>nicht okay</v>
      </c>
      <c r="K11" s="23">
        <f>IFERROR(D11/F11,"")</f>
        <v>0.13753038732394365</v>
      </c>
    </row>
    <row r="12" spans="1:12" x14ac:dyDescent="0.25">
      <c r="A12" s="19">
        <v>43852</v>
      </c>
      <c r="B12" s="18">
        <v>1.329</v>
      </c>
      <c r="C12" s="18">
        <v>59.65</v>
      </c>
      <c r="D12" s="20">
        <f t="shared" ref="D12:D30" si="0">B12*C12</f>
        <v>79.274850000000001</v>
      </c>
      <c r="E12" s="15">
        <v>212368</v>
      </c>
      <c r="F12" s="21">
        <f>IF(E12="","",E12-E11)</f>
        <v>587</v>
      </c>
      <c r="G12" s="22">
        <f t="shared" ref="G12:G30" si="1">IFERROR(C12/F12*100,"")</f>
        <v>10.1618398637138</v>
      </c>
      <c r="H12" s="21" t="str">
        <f t="shared" ref="H12:H30" si="2">IF(E12="","",IF(G12&gt;$C$3,"nicht okay","okay"))</f>
        <v>okay</v>
      </c>
      <c r="I12" s="21" t="str">
        <f>IF(E12="","",IF(G12&gt;$C$4,"nicht okay","okay"))</f>
        <v>nicht okay</v>
      </c>
      <c r="J12" s="21" t="str">
        <f t="shared" ref="J12:J30" si="3">IF(E12="","",IF(G12&gt;$C$5,"nicht okay","okay"))</f>
        <v>nicht okay</v>
      </c>
      <c r="K12" s="23">
        <f t="shared" ref="K12:K30" si="4">IFERROR(D12/F12,"")</f>
        <v>0.13505085178875639</v>
      </c>
    </row>
    <row r="13" spans="1:12" x14ac:dyDescent="0.25">
      <c r="A13" s="19">
        <v>43872</v>
      </c>
      <c r="B13" s="18">
        <v>1.2989999999999999</v>
      </c>
      <c r="C13" s="18">
        <v>53.95</v>
      </c>
      <c r="D13" s="20">
        <f t="shared" si="0"/>
        <v>70.081050000000005</v>
      </c>
      <c r="E13" s="15">
        <v>212979</v>
      </c>
      <c r="F13" s="21">
        <f t="shared" ref="F13:F30" si="5">IF(E13="","",E13-E12)</f>
        <v>611</v>
      </c>
      <c r="G13" s="22">
        <f t="shared" si="1"/>
        <v>8.8297872340425538</v>
      </c>
      <c r="H13" s="21" t="str">
        <f t="shared" si="2"/>
        <v>okay</v>
      </c>
      <c r="I13" s="21" t="str">
        <f t="shared" ref="I12:I30" si="6">IF(E13="","",IF(G13&gt;$C$4,"nicht okay","okay"))</f>
        <v>okay</v>
      </c>
      <c r="J13" s="21" t="str">
        <f t="shared" si="3"/>
        <v>okay</v>
      </c>
      <c r="K13" s="23">
        <f t="shared" si="4"/>
        <v>0.11469893617021278</v>
      </c>
    </row>
    <row r="14" spans="1:12" x14ac:dyDescent="0.25">
      <c r="A14" s="19">
        <v>43892</v>
      </c>
      <c r="B14" s="18">
        <v>1.419</v>
      </c>
      <c r="C14" s="18">
        <v>60.15</v>
      </c>
      <c r="D14" s="20">
        <f t="shared" si="0"/>
        <v>85.352850000000004</v>
      </c>
      <c r="E14" s="15">
        <v>213527</v>
      </c>
      <c r="F14" s="21">
        <f t="shared" si="5"/>
        <v>548</v>
      </c>
      <c r="G14" s="22">
        <f t="shared" si="1"/>
        <v>10.976277372262773</v>
      </c>
      <c r="H14" s="21" t="str">
        <f t="shared" si="2"/>
        <v>okay</v>
      </c>
      <c r="I14" s="21" t="str">
        <f t="shared" si="6"/>
        <v>nicht okay</v>
      </c>
      <c r="J14" s="21" t="str">
        <f t="shared" si="3"/>
        <v>nicht okay</v>
      </c>
      <c r="K14" s="23">
        <f t="shared" si="4"/>
        <v>0.15575337591240876</v>
      </c>
    </row>
    <row r="15" spans="1:12" x14ac:dyDescent="0.25">
      <c r="A15" s="19">
        <v>43912</v>
      </c>
      <c r="B15" s="18">
        <v>1.4590000000000001</v>
      </c>
      <c r="C15" s="18">
        <v>60.5</v>
      </c>
      <c r="D15" s="20">
        <f t="shared" si="0"/>
        <v>88.269500000000008</v>
      </c>
      <c r="E15" s="15">
        <v>214116</v>
      </c>
      <c r="F15" s="21">
        <f t="shared" si="5"/>
        <v>589</v>
      </c>
      <c r="G15" s="22">
        <f t="shared" si="1"/>
        <v>10.271646859083191</v>
      </c>
      <c r="H15" s="21" t="str">
        <f t="shared" si="2"/>
        <v>okay</v>
      </c>
      <c r="I15" s="21" t="str">
        <f t="shared" si="6"/>
        <v>nicht okay</v>
      </c>
      <c r="J15" s="21" t="str">
        <f t="shared" si="3"/>
        <v>nicht okay</v>
      </c>
      <c r="K15" s="23">
        <f t="shared" si="4"/>
        <v>0.14986332767402377</v>
      </c>
    </row>
    <row r="16" spans="1:12" x14ac:dyDescent="0.25">
      <c r="A16" s="19">
        <v>43932</v>
      </c>
      <c r="B16" s="18">
        <v>1.359</v>
      </c>
      <c r="C16" s="18">
        <v>61.25</v>
      </c>
      <c r="D16" s="20">
        <f t="shared" si="0"/>
        <v>83.238749999999996</v>
      </c>
      <c r="E16" s="15">
        <v>214774</v>
      </c>
      <c r="F16" s="21">
        <f t="shared" si="5"/>
        <v>658</v>
      </c>
      <c r="G16" s="22">
        <f t="shared" si="1"/>
        <v>9.3085106382978715</v>
      </c>
      <c r="H16" s="21" t="str">
        <f t="shared" si="2"/>
        <v>okay</v>
      </c>
      <c r="I16" s="21" t="str">
        <f t="shared" si="6"/>
        <v>nicht okay</v>
      </c>
      <c r="J16" s="21" t="str">
        <f t="shared" si="3"/>
        <v>okay</v>
      </c>
      <c r="K16" s="23">
        <f t="shared" si="4"/>
        <v>0.12650265957446807</v>
      </c>
    </row>
    <row r="17" spans="1:11" x14ac:dyDescent="0.25">
      <c r="A17" s="19">
        <v>43952</v>
      </c>
      <c r="B17" s="18">
        <v>1.35</v>
      </c>
      <c r="C17" s="18">
        <v>54.25</v>
      </c>
      <c r="D17" s="20">
        <f t="shared" si="0"/>
        <v>73.237500000000011</v>
      </c>
      <c r="E17" s="15">
        <v>215419</v>
      </c>
      <c r="F17" s="21">
        <f t="shared" si="5"/>
        <v>645</v>
      </c>
      <c r="G17" s="22">
        <f t="shared" si="1"/>
        <v>8.4108527131782953</v>
      </c>
      <c r="H17" s="21" t="str">
        <f t="shared" si="2"/>
        <v>okay</v>
      </c>
      <c r="I17" s="21" t="str">
        <f t="shared" si="6"/>
        <v>okay</v>
      </c>
      <c r="J17" s="21" t="str">
        <f t="shared" si="3"/>
        <v>okay</v>
      </c>
      <c r="K17" s="23">
        <f t="shared" si="4"/>
        <v>0.11354651162790699</v>
      </c>
    </row>
    <row r="18" spans="1:11" x14ac:dyDescent="0.25">
      <c r="A18" s="19">
        <v>43972</v>
      </c>
      <c r="B18" s="18">
        <v>1.359</v>
      </c>
      <c r="C18" s="18">
        <v>52.34</v>
      </c>
      <c r="D18" s="20">
        <f t="shared" si="0"/>
        <v>71.13006</v>
      </c>
      <c r="E18" s="15">
        <v>216034</v>
      </c>
      <c r="F18" s="21">
        <f t="shared" si="5"/>
        <v>615</v>
      </c>
      <c r="G18" s="22">
        <f t="shared" si="1"/>
        <v>8.510569105691058</v>
      </c>
      <c r="H18" s="21" t="str">
        <f t="shared" si="2"/>
        <v>okay</v>
      </c>
      <c r="I18" s="21" t="str">
        <f t="shared" si="6"/>
        <v>okay</v>
      </c>
      <c r="J18" s="21" t="str">
        <f t="shared" si="3"/>
        <v>okay</v>
      </c>
      <c r="K18" s="23">
        <f t="shared" si="4"/>
        <v>0.11565863414634146</v>
      </c>
    </row>
    <row r="19" spans="1:11" x14ac:dyDescent="0.25">
      <c r="A19" s="19">
        <v>43992</v>
      </c>
      <c r="B19" s="18">
        <v>1.429</v>
      </c>
      <c r="C19" s="18">
        <v>51.59</v>
      </c>
      <c r="D19" s="20">
        <f t="shared" si="0"/>
        <v>73.722110000000001</v>
      </c>
      <c r="E19" s="15">
        <v>216602</v>
      </c>
      <c r="F19" s="21">
        <f t="shared" si="5"/>
        <v>568</v>
      </c>
      <c r="G19" s="22">
        <f t="shared" si="1"/>
        <v>9.0827464788732399</v>
      </c>
      <c r="H19" s="21" t="str">
        <f t="shared" si="2"/>
        <v>okay</v>
      </c>
      <c r="I19" s="21" t="str">
        <f t="shared" si="6"/>
        <v>nicht okay</v>
      </c>
      <c r="J19" s="21" t="str">
        <f t="shared" si="3"/>
        <v>okay</v>
      </c>
      <c r="K19" s="23">
        <f t="shared" si="4"/>
        <v>0.1297924471830986</v>
      </c>
    </row>
    <row r="20" spans="1:11" x14ac:dyDescent="0.25">
      <c r="A20" s="19">
        <v>44012</v>
      </c>
      <c r="B20" s="18">
        <v>1.59</v>
      </c>
      <c r="C20" s="18">
        <v>49.98</v>
      </c>
      <c r="D20" s="20">
        <f t="shared" si="0"/>
        <v>79.468199999999996</v>
      </c>
      <c r="E20" s="15">
        <v>217101</v>
      </c>
      <c r="F20" s="21">
        <f t="shared" si="5"/>
        <v>499</v>
      </c>
      <c r="G20" s="22">
        <f t="shared" si="1"/>
        <v>10.016032064128256</v>
      </c>
      <c r="H20" s="21" t="str">
        <f t="shared" si="2"/>
        <v>okay</v>
      </c>
      <c r="I20" s="21" t="str">
        <f t="shared" si="6"/>
        <v>nicht okay</v>
      </c>
      <c r="J20" s="21" t="str">
        <f t="shared" si="3"/>
        <v>nicht okay</v>
      </c>
      <c r="K20" s="23">
        <f t="shared" si="4"/>
        <v>0.15925490981963927</v>
      </c>
    </row>
    <row r="21" spans="1:11" x14ac:dyDescent="0.25">
      <c r="A21" s="19">
        <v>44032</v>
      </c>
      <c r="B21" s="18">
        <v>1.349</v>
      </c>
      <c r="C21" s="18">
        <v>51.52</v>
      </c>
      <c r="D21" s="20">
        <f t="shared" si="0"/>
        <v>69.500479999999996</v>
      </c>
      <c r="E21" s="15">
        <v>217647</v>
      </c>
      <c r="F21" s="21">
        <f t="shared" si="5"/>
        <v>546</v>
      </c>
      <c r="G21" s="22">
        <f t="shared" si="1"/>
        <v>9.4358974358974361</v>
      </c>
      <c r="H21" s="21" t="str">
        <f t="shared" si="2"/>
        <v>okay</v>
      </c>
      <c r="I21" s="21" t="str">
        <f t="shared" si="6"/>
        <v>nicht okay</v>
      </c>
      <c r="J21" s="21" t="str">
        <f t="shared" si="3"/>
        <v>okay</v>
      </c>
      <c r="K21" s="23">
        <f t="shared" si="4"/>
        <v>0.1272902564102564</v>
      </c>
    </row>
    <row r="22" spans="1:11" x14ac:dyDescent="0.25">
      <c r="A22" s="19">
        <v>44052</v>
      </c>
      <c r="B22" s="18">
        <v>1.399</v>
      </c>
      <c r="C22" s="18">
        <v>53.45</v>
      </c>
      <c r="D22" s="20">
        <f t="shared" si="0"/>
        <v>74.77655</v>
      </c>
      <c r="E22" s="15">
        <v>218249</v>
      </c>
      <c r="F22" s="21">
        <f t="shared" si="5"/>
        <v>602</v>
      </c>
      <c r="G22" s="22">
        <f t="shared" si="1"/>
        <v>8.8787375415282401</v>
      </c>
      <c r="H22" s="21" t="str">
        <f t="shared" si="2"/>
        <v>okay</v>
      </c>
      <c r="I22" s="21" t="str">
        <f t="shared" si="6"/>
        <v>okay</v>
      </c>
      <c r="J22" s="21" t="str">
        <f t="shared" si="3"/>
        <v>okay</v>
      </c>
      <c r="K22" s="23">
        <f t="shared" si="4"/>
        <v>0.12421353820598006</v>
      </c>
    </row>
    <row r="23" spans="1:11" x14ac:dyDescent="0.25">
      <c r="A23" s="19">
        <v>44072</v>
      </c>
      <c r="B23" s="18">
        <v>1.429</v>
      </c>
      <c r="C23" s="18">
        <v>51.25</v>
      </c>
      <c r="D23" s="20">
        <f t="shared" si="0"/>
        <v>73.236249999999998</v>
      </c>
      <c r="E23" s="15">
        <v>218836</v>
      </c>
      <c r="F23" s="21">
        <f t="shared" si="5"/>
        <v>587</v>
      </c>
      <c r="G23" s="22">
        <f t="shared" si="1"/>
        <v>8.7308347529812611</v>
      </c>
      <c r="H23" s="21" t="str">
        <f t="shared" si="2"/>
        <v>okay</v>
      </c>
      <c r="I23" s="21" t="str">
        <f t="shared" si="6"/>
        <v>okay</v>
      </c>
      <c r="J23" s="21" t="str">
        <f t="shared" si="3"/>
        <v>okay</v>
      </c>
      <c r="K23" s="23">
        <f t="shared" si="4"/>
        <v>0.12476362862010221</v>
      </c>
    </row>
    <row r="24" spans="1:11" x14ac:dyDescent="0.25">
      <c r="A24" s="19">
        <v>44092</v>
      </c>
      <c r="B24" s="18">
        <v>1.569</v>
      </c>
      <c r="C24" s="18">
        <v>53.46</v>
      </c>
      <c r="D24" s="20">
        <f t="shared" si="0"/>
        <v>83.878739999999993</v>
      </c>
      <c r="E24" s="15">
        <v>219400</v>
      </c>
      <c r="F24" s="21">
        <f t="shared" si="5"/>
        <v>564</v>
      </c>
      <c r="G24" s="22">
        <f t="shared" si="1"/>
        <v>9.4787234042553195</v>
      </c>
      <c r="H24" s="21" t="str">
        <f t="shared" si="2"/>
        <v>okay</v>
      </c>
      <c r="I24" s="21" t="str">
        <f t="shared" si="6"/>
        <v>nicht okay</v>
      </c>
      <c r="J24" s="21" t="str">
        <f t="shared" si="3"/>
        <v>okay</v>
      </c>
      <c r="K24" s="23">
        <f t="shared" si="4"/>
        <v>0.14872117021276596</v>
      </c>
    </row>
    <row r="25" spans="1:11" x14ac:dyDescent="0.25">
      <c r="A25" s="19">
        <v>44112</v>
      </c>
      <c r="B25" s="18">
        <v>1.419</v>
      </c>
      <c r="C25" s="18">
        <v>54.45</v>
      </c>
      <c r="D25" s="20">
        <f t="shared" si="0"/>
        <v>77.26455</v>
      </c>
      <c r="E25" s="15">
        <v>219948</v>
      </c>
      <c r="F25" s="21">
        <f t="shared" si="5"/>
        <v>548</v>
      </c>
      <c r="G25" s="22">
        <f t="shared" si="1"/>
        <v>9.9361313868613141</v>
      </c>
      <c r="H25" s="21" t="str">
        <f t="shared" si="2"/>
        <v>okay</v>
      </c>
      <c r="I25" s="21" t="str">
        <f t="shared" si="6"/>
        <v>nicht okay</v>
      </c>
      <c r="J25" s="21" t="str">
        <f t="shared" si="3"/>
        <v>okay</v>
      </c>
      <c r="K25" s="23">
        <f t="shared" si="4"/>
        <v>0.14099370437956205</v>
      </c>
    </row>
    <row r="26" spans="1:11" x14ac:dyDescent="0.25">
      <c r="A26" s="19">
        <v>44132</v>
      </c>
      <c r="B26" s="18">
        <v>1.359</v>
      </c>
      <c r="C26" s="18">
        <v>61.85</v>
      </c>
      <c r="D26" s="20">
        <f t="shared" si="0"/>
        <v>84.054150000000007</v>
      </c>
      <c r="E26" s="15">
        <v>220571</v>
      </c>
      <c r="F26" s="21">
        <f t="shared" si="5"/>
        <v>623</v>
      </c>
      <c r="G26" s="22">
        <f t="shared" si="1"/>
        <v>9.9277688603531296</v>
      </c>
      <c r="H26" s="21" t="str">
        <f t="shared" si="2"/>
        <v>okay</v>
      </c>
      <c r="I26" s="21" t="str">
        <f t="shared" si="6"/>
        <v>nicht okay</v>
      </c>
      <c r="J26" s="21" t="str">
        <f t="shared" si="3"/>
        <v>okay</v>
      </c>
      <c r="K26" s="23">
        <f t="shared" si="4"/>
        <v>0.13491837881219904</v>
      </c>
    </row>
    <row r="27" spans="1:11" x14ac:dyDescent="0.25">
      <c r="A27" s="19">
        <v>44152</v>
      </c>
      <c r="B27" s="18">
        <v>1.329</v>
      </c>
      <c r="C27" s="18">
        <v>57.85</v>
      </c>
      <c r="D27" s="20">
        <f t="shared" si="0"/>
        <v>76.882649999999998</v>
      </c>
      <c r="E27" s="15">
        <v>221116</v>
      </c>
      <c r="F27" s="21">
        <f t="shared" si="5"/>
        <v>545</v>
      </c>
      <c r="G27" s="22">
        <f t="shared" si="1"/>
        <v>10.61467889908257</v>
      </c>
      <c r="H27" s="21" t="str">
        <f t="shared" si="2"/>
        <v>okay</v>
      </c>
      <c r="I27" s="21" t="str">
        <f t="shared" si="6"/>
        <v>nicht okay</v>
      </c>
      <c r="J27" s="21" t="str">
        <f t="shared" si="3"/>
        <v>nicht okay</v>
      </c>
      <c r="K27" s="23">
        <f t="shared" si="4"/>
        <v>0.14106908256880735</v>
      </c>
    </row>
    <row r="28" spans="1:11" x14ac:dyDescent="0.25">
      <c r="A28" s="19">
        <v>44172</v>
      </c>
      <c r="B28" s="18">
        <v>1.2989999999999999</v>
      </c>
      <c r="C28" s="18">
        <v>54.56</v>
      </c>
      <c r="D28" s="20">
        <f t="shared" si="0"/>
        <v>70.873440000000002</v>
      </c>
      <c r="E28" s="15">
        <v>221761</v>
      </c>
      <c r="F28" s="21">
        <f t="shared" si="5"/>
        <v>645</v>
      </c>
      <c r="G28" s="22">
        <f t="shared" si="1"/>
        <v>8.4589147286821706</v>
      </c>
      <c r="H28" s="21" t="str">
        <f t="shared" si="2"/>
        <v>okay</v>
      </c>
      <c r="I28" s="21" t="str">
        <f t="shared" si="6"/>
        <v>okay</v>
      </c>
      <c r="J28" s="21" t="str">
        <f t="shared" si="3"/>
        <v>okay</v>
      </c>
      <c r="K28" s="23">
        <f t="shared" si="4"/>
        <v>0.1098813023255814</v>
      </c>
    </row>
    <row r="29" spans="1:11" x14ac:dyDescent="0.25">
      <c r="A29" s="19">
        <v>44192</v>
      </c>
      <c r="B29" s="18">
        <v>1.319</v>
      </c>
      <c r="C29" s="18">
        <v>56.24</v>
      </c>
      <c r="D29" s="20">
        <f t="shared" si="0"/>
        <v>74.18056</v>
      </c>
      <c r="E29" s="15">
        <v>222310</v>
      </c>
      <c r="F29" s="21">
        <f t="shared" si="5"/>
        <v>549</v>
      </c>
      <c r="G29" s="22">
        <f t="shared" si="1"/>
        <v>10.24408014571949</v>
      </c>
      <c r="H29" s="21" t="str">
        <f t="shared" si="2"/>
        <v>okay</v>
      </c>
      <c r="I29" s="21" t="str">
        <f t="shared" si="6"/>
        <v>nicht okay</v>
      </c>
      <c r="J29" s="21" t="str">
        <f t="shared" si="3"/>
        <v>nicht okay</v>
      </c>
      <c r="K29" s="23">
        <f t="shared" si="4"/>
        <v>0.13511941712204006</v>
      </c>
    </row>
    <row r="30" spans="1:11" x14ac:dyDescent="0.25">
      <c r="A30" s="19">
        <v>44212</v>
      </c>
      <c r="B30" s="18">
        <v>1.419</v>
      </c>
      <c r="C30" s="18">
        <v>49.85</v>
      </c>
      <c r="D30" s="20">
        <f t="shared" si="0"/>
        <v>70.73715</v>
      </c>
      <c r="E30" s="15">
        <v>222878</v>
      </c>
      <c r="F30" s="21">
        <f t="shared" si="5"/>
        <v>568</v>
      </c>
      <c r="G30" s="22">
        <f t="shared" si="1"/>
        <v>8.7764084507042259</v>
      </c>
      <c r="H30" s="21" t="str">
        <f t="shared" si="2"/>
        <v>okay</v>
      </c>
      <c r="I30" s="21" t="str">
        <f t="shared" si="6"/>
        <v>okay</v>
      </c>
      <c r="J30" s="21" t="str">
        <f t="shared" si="3"/>
        <v>okay</v>
      </c>
      <c r="K30" s="23">
        <f t="shared" si="4"/>
        <v>0.12453723591549296</v>
      </c>
    </row>
    <row r="31" spans="1:11" x14ac:dyDescent="0.25">
      <c r="A31" s="1" t="s">
        <v>29</v>
      </c>
      <c r="C31" s="1">
        <f>SUM(C11:C30)</f>
        <v>1106.4800000000002</v>
      </c>
      <c r="D31" s="25">
        <f>SUM(D11:D30)</f>
        <v>1537.2766500000002</v>
      </c>
      <c r="F31" s="24">
        <f>SUM(F11:F30)</f>
        <v>11665</v>
      </c>
    </row>
  </sheetData>
  <mergeCells count="2">
    <mergeCell ref="I1:K4"/>
    <mergeCell ref="B2:E2"/>
  </mergeCells>
  <conditionalFormatting sqref="G11:G30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1:J30">
    <cfRule type="cellIs" dxfId="1" priority="2" operator="equal">
      <formula>"okay"</formula>
    </cfRule>
    <cfRule type="cellIs" dxfId="0" priority="1" operator="equal">
      <formula>"nicht okay"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Mirco Gedenk</dc:creator>
  <cp:lastModifiedBy>Mirco Gedenk</cp:lastModifiedBy>
  <dcterms:created xsi:type="dcterms:W3CDTF">2021-01-19T17:39:01Z</dcterms:created>
  <dcterms:modified xsi:type="dcterms:W3CDTF">2021-01-19T23:58:53Z</dcterms:modified>
</cp:coreProperties>
</file>